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H-NEW-HP\Envy - Documents New\"/>
    </mc:Choice>
  </mc:AlternateContent>
  <xr:revisionPtr revIDLastSave="0" documentId="13_ncr:1_{1C7D1FEE-5BC0-440F-85FD-8C2EA0825E42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Assumptions" sheetId="1" r:id="rId1"/>
    <sheet name="Mostly Steaks and Roasts" sheetId="3" r:id="rId2"/>
  </sheets>
  <definedNames>
    <definedName name="_xlnm.Print_Area" localSheetId="1">'Mostly Steaks and Roasts'!$A$1:$F$48</definedName>
  </definedNames>
  <calcPr calcId="191029"/>
</workbook>
</file>

<file path=xl/calcChain.xml><?xml version="1.0" encoding="utf-8"?>
<calcChain xmlns="http://schemas.openxmlformats.org/spreadsheetml/2006/main">
  <c r="B15" i="1" l="1"/>
  <c r="B5" i="1"/>
  <c r="B6" i="1" s="1"/>
  <c r="F38" i="3" l="1"/>
  <c r="H38" i="3" l="1"/>
  <c r="F31" i="3"/>
  <c r="H31" i="3" s="1"/>
  <c r="F17" i="3"/>
  <c r="H17" i="3" s="1"/>
  <c r="F39" i="3"/>
  <c r="H39" i="3" s="1"/>
  <c r="F40" i="3"/>
  <c r="H40" i="3" s="1"/>
  <c r="F30" i="3"/>
  <c r="H30" i="3" s="1"/>
  <c r="F10" i="3"/>
  <c r="H10" i="3" s="1"/>
  <c r="F36" i="3"/>
  <c r="H36" i="3" s="1"/>
  <c r="F16" i="3"/>
  <c r="H16" i="3" s="1"/>
  <c r="F25" i="3"/>
  <c r="H25" i="3" s="1"/>
  <c r="F14" i="3"/>
  <c r="H14" i="3" s="1"/>
  <c r="F24" i="3"/>
  <c r="H24" i="3" s="1"/>
  <c r="F27" i="3"/>
  <c r="H27" i="3" s="1"/>
  <c r="F29" i="3"/>
  <c r="H29" i="3" s="1"/>
  <c r="F33" i="3"/>
  <c r="H33" i="3" s="1"/>
  <c r="F12" i="3"/>
  <c r="H12" i="3" s="1"/>
  <c r="F28" i="3"/>
  <c r="H28" i="3" s="1"/>
  <c r="F32" i="3"/>
  <c r="H32" i="3" s="1"/>
  <c r="F34" i="3"/>
  <c r="F13" i="3"/>
  <c r="H13" i="3" s="1"/>
  <c r="F35" i="3"/>
  <c r="H35" i="3" s="1"/>
  <c r="F11" i="3"/>
  <c r="H11" i="3" s="1"/>
  <c r="F26" i="3"/>
  <c r="H26" i="3" s="1"/>
  <c r="F15" i="3"/>
  <c r="H15" i="3" s="1"/>
  <c r="F18" i="3"/>
  <c r="H18" i="3" s="1"/>
  <c r="F19" i="3"/>
  <c r="H19" i="3" s="1"/>
  <c r="F20" i="3"/>
  <c r="H20" i="3" s="1"/>
  <c r="F21" i="3"/>
  <c r="H21" i="3" s="1"/>
  <c r="F22" i="3"/>
  <c r="H22" i="3" s="1"/>
  <c r="F37" i="3"/>
  <c r="H37" i="3" s="1"/>
  <c r="F23" i="3"/>
  <c r="H23" i="3" s="1"/>
  <c r="F2" i="3"/>
  <c r="H2" i="3" s="1"/>
  <c r="F6" i="3"/>
  <c r="H6" i="3" s="1"/>
  <c r="F7" i="3"/>
  <c r="H7" i="3" s="1"/>
  <c r="F3" i="3"/>
  <c r="H3" i="3" s="1"/>
  <c r="F8" i="3"/>
  <c r="H8" i="3" s="1"/>
  <c r="F4" i="3"/>
  <c r="H4" i="3" s="1"/>
  <c r="F5" i="3"/>
  <c r="H5" i="3" s="1"/>
  <c r="F9" i="3"/>
  <c r="H9" i="3" s="1"/>
  <c r="H45" i="3" l="1"/>
  <c r="H47" i="3"/>
  <c r="H42" i="3"/>
  <c r="H43" i="3"/>
  <c r="H34" i="3"/>
  <c r="H46" i="3" s="1"/>
  <c r="H44" i="3"/>
  <c r="F47" i="3"/>
  <c r="F44" i="3"/>
  <c r="F46" i="3"/>
  <c r="F45" i="3"/>
  <c r="F43" i="3"/>
  <c r="F42" i="3"/>
  <c r="F48" i="3"/>
  <c r="H4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</author>
  </authors>
  <commentList>
    <comment ref="B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Ball-Tip Steak, a boneless </t>
        </r>
      </text>
    </comment>
  </commentList>
</comments>
</file>

<file path=xl/sharedStrings.xml><?xml version="1.0" encoding="utf-8"?>
<sst xmlns="http://schemas.openxmlformats.org/spreadsheetml/2006/main" count="137" uniqueCount="82">
  <si>
    <t>Chuck</t>
  </si>
  <si>
    <t>116A</t>
  </si>
  <si>
    <t>116G</t>
  </si>
  <si>
    <t>Chuck Short Ribs</t>
  </si>
  <si>
    <t>Chuck Tender (Mock Tender)</t>
  </si>
  <si>
    <t>Stew/Ground Beef Trimmings</t>
  </si>
  <si>
    <t>130</t>
  </si>
  <si>
    <t>116B</t>
  </si>
  <si>
    <t>114D</t>
  </si>
  <si>
    <t>114E</t>
  </si>
  <si>
    <t>114F</t>
  </si>
  <si>
    <t>135A / 136</t>
  </si>
  <si>
    <t>Loin</t>
  </si>
  <si>
    <t>Round</t>
  </si>
  <si>
    <t>Thin Cuts</t>
  </si>
  <si>
    <t>Misc.</t>
  </si>
  <si>
    <t>Live Weight</t>
  </si>
  <si>
    <t>Hot Carcass Weight</t>
  </si>
  <si>
    <t>Rib</t>
  </si>
  <si>
    <t>Ribeye Roll 2x2</t>
  </si>
  <si>
    <t>Peeled Cap</t>
  </si>
  <si>
    <t>Short Ribs</t>
  </si>
  <si>
    <t>112D</t>
  </si>
  <si>
    <t>109B</t>
  </si>
  <si>
    <t>135A/136</t>
  </si>
  <si>
    <t>123</t>
  </si>
  <si>
    <t>Peeled Tenderloin</t>
  </si>
  <si>
    <t>189A</t>
  </si>
  <si>
    <t>184B</t>
  </si>
  <si>
    <t>184D</t>
  </si>
  <si>
    <t>185B</t>
  </si>
  <si>
    <t>Tri-Tip</t>
  </si>
  <si>
    <t>185C</t>
  </si>
  <si>
    <t>Bottom Sirloin Flap</t>
  </si>
  <si>
    <t>185A</t>
  </si>
  <si>
    <t>Stewing/ Ground Beef Trimmings</t>
  </si>
  <si>
    <t>Top Round</t>
  </si>
  <si>
    <t>Bottom Round (Gooseneck)</t>
  </si>
  <si>
    <t>Flank</t>
  </si>
  <si>
    <t>Plate, Outside Skirt</t>
  </si>
  <si>
    <t>121C</t>
  </si>
  <si>
    <t>Plate, Inside Skirt</t>
  </si>
  <si>
    <t>Brisket</t>
  </si>
  <si>
    <t>121D</t>
  </si>
  <si>
    <t>Variety</t>
  </si>
  <si>
    <t>N/A</t>
  </si>
  <si>
    <t>Hot Carcass Percent</t>
  </si>
  <si>
    <t>Totals from Chuck primal</t>
  </si>
  <si>
    <t>Totals from Rib primal</t>
  </si>
  <si>
    <t>Totals from Loin primal</t>
  </si>
  <si>
    <t>Totals from Round primal</t>
  </si>
  <si>
    <t>Totals from "Thin Cuts"</t>
  </si>
  <si>
    <t>Totals from "Misc."</t>
  </si>
  <si>
    <t>Strip Loin, Boneless</t>
  </si>
  <si>
    <t>Total</t>
  </si>
  <si>
    <t>Total of all primals</t>
  </si>
  <si>
    <t>Fat/Bone Loss</t>
  </si>
  <si>
    <t>Fat/Bone</t>
  </si>
  <si>
    <t>Fat/Bone Loss (Breaking fat)</t>
  </si>
  <si>
    <t>Primal</t>
  </si>
  <si>
    <t>Sub-Primal</t>
  </si>
  <si>
    <t>%/Primal</t>
  </si>
  <si>
    <t>IMPS/NAMP</t>
  </si>
  <si>
    <t>Lbs.</t>
  </si>
  <si>
    <t>ANIMAL</t>
  </si>
  <si>
    <t>PRIMALS</t>
  </si>
  <si>
    <t>Under Blade (Denver)</t>
  </si>
  <si>
    <t>Platinum $ / Lb.</t>
  </si>
  <si>
    <t>Chuck Roll 2x2 (Chuck Eye Steak)</t>
  </si>
  <si>
    <t>Clod Top Blade (Flat Iron Steak)</t>
  </si>
  <si>
    <t>Cheek Meat</t>
  </si>
  <si>
    <t>Top Butt, Cap Off (Picanha Coulotte / Sirloin Cap)</t>
  </si>
  <si>
    <t>Top Butt, Cap (Picanha Coulotte / Sirloin Cap)</t>
  </si>
  <si>
    <t>Ball Tip (Kabobs)</t>
  </si>
  <si>
    <t>Loin (Kabobs, Stew Meat)</t>
  </si>
  <si>
    <t>Clod Teres Major (Petite Tender)</t>
  </si>
  <si>
    <t>Sirloin Tip (Knuckle, Kabobs)</t>
  </si>
  <si>
    <t>Rib, Blade Meat (Stew Meat)</t>
  </si>
  <si>
    <t>Clod Heart (Chuck Roast, Ranch Steak, Kabobs)</t>
  </si>
  <si>
    <t>Platinum Total $</t>
  </si>
  <si>
    <t>Additional "hanging" shrink</t>
  </si>
  <si>
    <t>Resultant "processed" carcass weight / live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</si>
</sst>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3" applyNumberFormat="1" applyFont="1"/>
    <xf numFmtId="49" fontId="0" fillId="0" borderId="0" xfId="0" applyNumberForma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0" fillId="4" borderId="1" xfId="0" applyNumberFormat="1" applyFill="1" applyBorder="1" applyAlignment="1">
      <alignment vertical="center"/>
    </xf>
    <xf numFmtId="164" fontId="0" fillId="4" borderId="1" xfId="3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43" fontId="0" fillId="4" borderId="1" xfId="1" applyFont="1" applyFill="1" applyBorder="1" applyAlignment="1">
      <alignment vertical="center"/>
    </xf>
    <xf numFmtId="44" fontId="0" fillId="2" borderId="1" xfId="2" applyFont="1" applyFill="1" applyBorder="1" applyAlignment="1">
      <alignment vertical="center"/>
    </xf>
    <xf numFmtId="44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49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0" fillId="6" borderId="1" xfId="3" applyNumberFormat="1" applyFont="1" applyFill="1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43" fontId="0" fillId="6" borderId="1" xfId="1" applyFont="1" applyFill="1" applyBorder="1" applyAlignment="1">
      <alignment vertical="center"/>
    </xf>
    <xf numFmtId="49" fontId="0" fillId="6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3" applyNumberFormat="1" applyFont="1" applyFill="1" applyBorder="1" applyAlignment="1">
      <alignment vertical="center"/>
    </xf>
    <xf numFmtId="49" fontId="0" fillId="3" borderId="1" xfId="0" applyNumberFormat="1" applyFill="1" applyBorder="1" applyAlignment="1">
      <alignment horizontal="left" vertical="center"/>
    </xf>
    <xf numFmtId="43" fontId="0" fillId="3" borderId="1" xfId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9" fontId="0" fillId="8" borderId="1" xfId="0" applyNumberForma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64" fontId="0" fillId="8" borderId="1" xfId="3" applyNumberFormat="1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43" fontId="0" fillId="8" borderId="1" xfId="1" applyFont="1" applyFill="1" applyBorder="1" applyAlignment="1">
      <alignment vertical="center"/>
    </xf>
    <xf numFmtId="49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4" fontId="0" fillId="5" borderId="1" xfId="3" applyNumberFormat="1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43" fontId="0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0" fillId="7" borderId="1" xfId="3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43" fontId="0" fillId="7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4" fontId="3" fillId="0" borderId="1" xfId="2" applyFont="1" applyBorder="1" applyAlignment="1">
      <alignment vertical="center"/>
    </xf>
    <xf numFmtId="0" fontId="0" fillId="0" borderId="1" xfId="0" applyBorder="1"/>
    <xf numFmtId="164" fontId="0" fillId="0" borderId="1" xfId="3" applyNumberFormat="1" applyFont="1" applyBorder="1"/>
    <xf numFmtId="9" fontId="0" fillId="0" borderId="1" xfId="3" applyFont="1" applyBorder="1"/>
    <xf numFmtId="49" fontId="0" fillId="0" borderId="1" xfId="0" applyNumberFormat="1" applyBorder="1"/>
    <xf numFmtId="165" fontId="0" fillId="0" borderId="1" xfId="1" applyNumberFormat="1" applyFont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9" borderId="1" xfId="1" applyFont="1" applyFill="1" applyBorder="1" applyAlignment="1">
      <alignment horizontal="center" vertical="top" wrapText="1"/>
    </xf>
    <xf numFmtId="44" fontId="4" fillId="9" borderId="1" xfId="2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2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164" fontId="0" fillId="0" borderId="3" xfId="3" applyNumberFormat="1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44" fontId="0" fillId="0" borderId="1" xfId="2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2" fontId="0" fillId="0" borderId="0" xfId="0" applyNumberFormat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opLeftCell="A3" zoomScale="160" zoomScaleNormal="160" workbookViewId="0">
      <selection activeCell="C7" sqref="C7"/>
    </sheetView>
  </sheetViews>
  <sheetFormatPr defaultRowHeight="15" x14ac:dyDescent="0.25"/>
  <cols>
    <col min="1" max="1" width="43.42578125" style="2" customWidth="1"/>
    <col min="2" max="2" width="12.42578125" style="6" customWidth="1"/>
    <col min="3" max="3" width="9.7109375" style="1" customWidth="1"/>
    <col min="4" max="4" width="10.85546875" style="2" customWidth="1"/>
  </cols>
  <sheetData>
    <row r="1" spans="1:4" x14ac:dyDescent="0.25">
      <c r="A1" s="71" t="s">
        <v>64</v>
      </c>
      <c r="B1" s="71"/>
    </row>
    <row r="2" spans="1:4" x14ac:dyDescent="0.25">
      <c r="A2" s="49" t="s">
        <v>16</v>
      </c>
      <c r="B2" s="50">
        <v>1900</v>
      </c>
    </row>
    <row r="3" spans="1:4" x14ac:dyDescent="0.25">
      <c r="A3" s="49" t="s">
        <v>46</v>
      </c>
      <c r="B3" s="51">
        <v>0.6</v>
      </c>
    </row>
    <row r="4" spans="1:4" x14ac:dyDescent="0.25">
      <c r="A4" s="49" t="s">
        <v>80</v>
      </c>
      <c r="B4" s="51">
        <v>0.04</v>
      </c>
    </row>
    <row r="5" spans="1:4" x14ac:dyDescent="0.25">
      <c r="A5" s="49" t="s">
        <v>81</v>
      </c>
      <c r="B5" s="51">
        <f>B3-B4</f>
        <v>0.55999999999999994</v>
      </c>
    </row>
    <row r="6" spans="1:4" x14ac:dyDescent="0.25">
      <c r="A6" s="49" t="s">
        <v>17</v>
      </c>
      <c r="B6" s="50">
        <f>B2*B5</f>
        <v>1064</v>
      </c>
      <c r="C6" s="3"/>
      <c r="D6"/>
    </row>
    <row r="8" spans="1:4" x14ac:dyDescent="0.25">
      <c r="A8" s="79" t="s">
        <v>65</v>
      </c>
      <c r="B8" s="80"/>
    </row>
    <row r="9" spans="1:4" x14ac:dyDescent="0.25">
      <c r="A9" s="46" t="s">
        <v>0</v>
      </c>
      <c r="B9" s="47">
        <v>0.3</v>
      </c>
    </row>
    <row r="10" spans="1:4" x14ac:dyDescent="0.25">
      <c r="A10" s="46" t="s">
        <v>18</v>
      </c>
      <c r="B10" s="47">
        <v>0.1</v>
      </c>
    </row>
    <row r="11" spans="1:4" x14ac:dyDescent="0.25">
      <c r="A11" s="46" t="s">
        <v>12</v>
      </c>
      <c r="B11" s="47">
        <v>0.16</v>
      </c>
    </row>
    <row r="12" spans="1:4" x14ac:dyDescent="0.25">
      <c r="A12" s="46" t="s">
        <v>13</v>
      </c>
      <c r="B12" s="47">
        <v>0.2</v>
      </c>
    </row>
    <row r="13" spans="1:4" x14ac:dyDescent="0.25">
      <c r="A13" s="46" t="s">
        <v>14</v>
      </c>
      <c r="B13" s="47">
        <v>0.19</v>
      </c>
    </row>
    <row r="14" spans="1:4" x14ac:dyDescent="0.25">
      <c r="A14" s="46" t="s">
        <v>15</v>
      </c>
      <c r="B14" s="47">
        <v>0.05</v>
      </c>
    </row>
    <row r="15" spans="1:4" x14ac:dyDescent="0.25">
      <c r="A15" s="46" t="s">
        <v>54</v>
      </c>
      <c r="B15" s="48">
        <f>SUM(B9:B14)</f>
        <v>1</v>
      </c>
    </row>
  </sheetData>
  <mergeCells count="2">
    <mergeCell ref="A1:B1"/>
    <mergeCell ref="A8:B8"/>
  </mergeCells>
  <pageMargins left="0.7" right="0.7" top="0.75" bottom="0.75" header="0.3" footer="0.3"/>
  <pageSetup scale="12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tabSelected="1" topLeftCell="A28" zoomScaleNormal="100" workbookViewId="0">
      <selection activeCell="K10" sqref="K10"/>
    </sheetView>
  </sheetViews>
  <sheetFormatPr defaultRowHeight="15" x14ac:dyDescent="0.25"/>
  <cols>
    <col min="1" max="1" width="9.5703125" customWidth="1"/>
    <col min="2" max="2" width="42.140625" bestFit="1" customWidth="1"/>
    <col min="3" max="3" width="11.85546875" customWidth="1"/>
    <col min="4" max="4" width="9.42578125" style="5" customWidth="1"/>
    <col min="5" max="5" width="1.140625" style="5" customWidth="1"/>
    <col min="6" max="6" width="10.28515625" style="3" customWidth="1"/>
    <col min="7" max="7" width="10.140625" style="4" customWidth="1"/>
    <col min="8" max="8" width="12.140625" customWidth="1"/>
  </cols>
  <sheetData>
    <row r="1" spans="1:13" s="62" customFormat="1" ht="38.25" customHeight="1" x14ac:dyDescent="0.25">
      <c r="A1" s="56" t="s">
        <v>59</v>
      </c>
      <c r="B1" s="56" t="s">
        <v>60</v>
      </c>
      <c r="C1" s="57" t="s">
        <v>62</v>
      </c>
      <c r="D1" s="58" t="s">
        <v>61</v>
      </c>
      <c r="E1" s="59"/>
      <c r="F1" s="60" t="s">
        <v>63</v>
      </c>
      <c r="G1" s="61" t="s">
        <v>67</v>
      </c>
      <c r="H1" s="58" t="s">
        <v>79</v>
      </c>
    </row>
    <row r="2" spans="1:13" x14ac:dyDescent="0.25">
      <c r="A2" s="7" t="s">
        <v>0</v>
      </c>
      <c r="B2" s="7" t="s">
        <v>68</v>
      </c>
      <c r="C2" s="9" t="s">
        <v>1</v>
      </c>
      <c r="D2" s="8">
        <v>0.16</v>
      </c>
      <c r="E2" s="52"/>
      <c r="F2" s="10">
        <f>Assumptions!$B$6*Assumptions!$B$9*D2</f>
        <v>51.072000000000003</v>
      </c>
      <c r="G2" s="11">
        <v>35</v>
      </c>
      <c r="H2" s="12">
        <f t="shared" ref="H2:H40" si="0">F2*G2</f>
        <v>1787.52</v>
      </c>
      <c r="M2" s="78"/>
    </row>
    <row r="3" spans="1:13" x14ac:dyDescent="0.25">
      <c r="A3" s="7" t="s">
        <v>0</v>
      </c>
      <c r="B3" s="13" t="s">
        <v>66</v>
      </c>
      <c r="C3" s="14" t="s">
        <v>2</v>
      </c>
      <c r="D3" s="8">
        <v>0.03</v>
      </c>
      <c r="E3" s="53"/>
      <c r="F3" s="10">
        <f>Assumptions!$B$6*Assumptions!$B$9*D3</f>
        <v>9.5759999999999987</v>
      </c>
      <c r="G3" s="11">
        <v>55</v>
      </c>
      <c r="H3" s="12">
        <f t="shared" si="0"/>
        <v>526.67999999999995</v>
      </c>
    </row>
    <row r="4" spans="1:13" x14ac:dyDescent="0.25">
      <c r="A4" s="7" t="s">
        <v>0</v>
      </c>
      <c r="B4" s="7" t="s">
        <v>3</v>
      </c>
      <c r="C4" s="9" t="s">
        <v>6</v>
      </c>
      <c r="D4" s="8">
        <v>0.01</v>
      </c>
      <c r="E4" s="52"/>
      <c r="F4" s="10">
        <f>Assumptions!$B$6*Assumptions!$B$9*D4</f>
        <v>3.1920000000000002</v>
      </c>
      <c r="G4" s="11">
        <v>20</v>
      </c>
      <c r="H4" s="12">
        <f t="shared" si="0"/>
        <v>63.84</v>
      </c>
    </row>
    <row r="5" spans="1:13" x14ac:dyDescent="0.25">
      <c r="A5" s="7" t="s">
        <v>0</v>
      </c>
      <c r="B5" s="13" t="s">
        <v>4</v>
      </c>
      <c r="C5" s="9" t="s">
        <v>7</v>
      </c>
      <c r="D5" s="8">
        <v>0.03</v>
      </c>
      <c r="E5" s="52"/>
      <c r="F5" s="10">
        <f>Assumptions!$B$6*Assumptions!$B$9*D5</f>
        <v>9.5759999999999987</v>
      </c>
      <c r="G5" s="11">
        <v>28</v>
      </c>
      <c r="H5" s="12">
        <f t="shared" si="0"/>
        <v>268.12799999999999</v>
      </c>
    </row>
    <row r="6" spans="1:13" x14ac:dyDescent="0.25">
      <c r="A6" s="7" t="s">
        <v>0</v>
      </c>
      <c r="B6" s="13" t="s">
        <v>69</v>
      </c>
      <c r="C6" s="9" t="s">
        <v>8</v>
      </c>
      <c r="D6" s="8">
        <v>0.05</v>
      </c>
      <c r="E6" s="52"/>
      <c r="F6" s="10">
        <f>Assumptions!$B$6*Assumptions!$B$9*D6</f>
        <v>15.96</v>
      </c>
      <c r="G6" s="11">
        <v>55</v>
      </c>
      <c r="H6" s="12">
        <f t="shared" si="0"/>
        <v>877.80000000000007</v>
      </c>
    </row>
    <row r="7" spans="1:13" x14ac:dyDescent="0.25">
      <c r="A7" s="7" t="s">
        <v>0</v>
      </c>
      <c r="B7" s="13" t="s">
        <v>78</v>
      </c>
      <c r="C7" s="9" t="s">
        <v>9</v>
      </c>
      <c r="D7" s="8">
        <v>0.06</v>
      </c>
      <c r="E7" s="52"/>
      <c r="F7" s="10">
        <f>Assumptions!$B$6*Assumptions!$B$9*D7</f>
        <v>19.151999999999997</v>
      </c>
      <c r="G7" s="11">
        <v>12</v>
      </c>
      <c r="H7" s="12">
        <f t="shared" si="0"/>
        <v>229.82399999999996</v>
      </c>
    </row>
    <row r="8" spans="1:13" x14ac:dyDescent="0.25">
      <c r="A8" s="7" t="s">
        <v>0</v>
      </c>
      <c r="B8" s="13" t="s">
        <v>75</v>
      </c>
      <c r="C8" s="9" t="s">
        <v>10</v>
      </c>
      <c r="D8" s="8">
        <v>0.01</v>
      </c>
      <c r="E8" s="52"/>
      <c r="F8" s="10">
        <f>Assumptions!$B$6*Assumptions!$B$9*D8</f>
        <v>3.1920000000000002</v>
      </c>
      <c r="G8" s="11">
        <v>28</v>
      </c>
      <c r="H8" s="12">
        <f t="shared" si="0"/>
        <v>89.376000000000005</v>
      </c>
    </row>
    <row r="9" spans="1:13" x14ac:dyDescent="0.25">
      <c r="A9" s="7" t="s">
        <v>0</v>
      </c>
      <c r="B9" s="13" t="s">
        <v>5</v>
      </c>
      <c r="C9" s="9" t="s">
        <v>11</v>
      </c>
      <c r="D9" s="8">
        <v>0.5</v>
      </c>
      <c r="E9" s="52"/>
      <c r="F9" s="10">
        <f>Assumptions!$B$6*Assumptions!$B$9*D9</f>
        <v>159.6</v>
      </c>
      <c r="G9" s="11">
        <v>12</v>
      </c>
      <c r="H9" s="12">
        <f t="shared" si="0"/>
        <v>1915.1999999999998</v>
      </c>
    </row>
    <row r="10" spans="1:13" x14ac:dyDescent="0.25">
      <c r="A10" s="7" t="s">
        <v>0</v>
      </c>
      <c r="B10" s="13" t="s">
        <v>56</v>
      </c>
      <c r="C10" s="9" t="s">
        <v>57</v>
      </c>
      <c r="D10" s="8">
        <v>0.15</v>
      </c>
      <c r="E10" s="52"/>
      <c r="F10" s="10">
        <f>Assumptions!$B$6*Assumptions!$B$9*D10</f>
        <v>47.879999999999995</v>
      </c>
      <c r="G10" s="11">
        <v>1</v>
      </c>
      <c r="H10" s="12">
        <f t="shared" si="0"/>
        <v>47.879999999999995</v>
      </c>
    </row>
    <row r="11" spans="1:13" x14ac:dyDescent="0.25">
      <c r="A11" s="15" t="s">
        <v>18</v>
      </c>
      <c r="B11" s="16" t="s">
        <v>19</v>
      </c>
      <c r="C11" s="18">
        <v>112</v>
      </c>
      <c r="D11" s="17">
        <v>0.37</v>
      </c>
      <c r="E11" s="53"/>
      <c r="F11" s="19">
        <f>Assumptions!$B$6*Assumptions!$B$10*D11</f>
        <v>39.368000000000002</v>
      </c>
      <c r="G11" s="11">
        <v>89</v>
      </c>
      <c r="H11" s="12">
        <f t="shared" si="0"/>
        <v>3503.7520000000004</v>
      </c>
    </row>
    <row r="12" spans="1:13" x14ac:dyDescent="0.25">
      <c r="A12" s="15" t="s">
        <v>18</v>
      </c>
      <c r="B12" s="16" t="s">
        <v>20</v>
      </c>
      <c r="C12" s="20" t="s">
        <v>22</v>
      </c>
      <c r="D12" s="17">
        <v>0.09</v>
      </c>
      <c r="E12" s="52"/>
      <c r="F12" s="19">
        <f>Assumptions!$B$6*Assumptions!$B$10*D12</f>
        <v>9.5760000000000005</v>
      </c>
      <c r="G12" s="11">
        <v>89</v>
      </c>
      <c r="H12" s="12">
        <f t="shared" si="0"/>
        <v>852.26400000000001</v>
      </c>
    </row>
    <row r="13" spans="1:13" x14ac:dyDescent="0.25">
      <c r="A13" s="15" t="s">
        <v>18</v>
      </c>
      <c r="B13" s="16" t="s">
        <v>77</v>
      </c>
      <c r="C13" s="20" t="s">
        <v>23</v>
      </c>
      <c r="D13" s="17">
        <v>0.13</v>
      </c>
      <c r="E13" s="52"/>
      <c r="F13" s="19">
        <f>Assumptions!$B$6*Assumptions!$B$10*D13</f>
        <v>13.832000000000001</v>
      </c>
      <c r="G13" s="11">
        <v>12</v>
      </c>
      <c r="H13" s="12">
        <f t="shared" si="0"/>
        <v>165.98400000000001</v>
      </c>
    </row>
    <row r="14" spans="1:13" x14ac:dyDescent="0.25">
      <c r="A14" s="15" t="s">
        <v>18</v>
      </c>
      <c r="B14" s="16" t="s">
        <v>21</v>
      </c>
      <c r="C14" s="20" t="s">
        <v>25</v>
      </c>
      <c r="D14" s="17">
        <v>0.12</v>
      </c>
      <c r="E14" s="52"/>
      <c r="F14" s="19">
        <f>Assumptions!$B$6*Assumptions!$B$10*D14</f>
        <v>12.768000000000001</v>
      </c>
      <c r="G14" s="11">
        <v>20</v>
      </c>
      <c r="H14" s="12">
        <f t="shared" si="0"/>
        <v>255.36</v>
      </c>
    </row>
    <row r="15" spans="1:13" x14ac:dyDescent="0.25">
      <c r="A15" s="15" t="s">
        <v>18</v>
      </c>
      <c r="B15" s="16" t="s">
        <v>5</v>
      </c>
      <c r="C15" s="20" t="s">
        <v>24</v>
      </c>
      <c r="D15" s="17">
        <v>0.16</v>
      </c>
      <c r="E15" s="52"/>
      <c r="F15" s="19">
        <f>Assumptions!$B$6*Assumptions!$B$10*D15</f>
        <v>17.024000000000001</v>
      </c>
      <c r="G15" s="11">
        <v>12</v>
      </c>
      <c r="H15" s="12">
        <f t="shared" si="0"/>
        <v>204.28800000000001</v>
      </c>
    </row>
    <row r="16" spans="1:13" x14ac:dyDescent="0.25">
      <c r="A16" s="15" t="s">
        <v>18</v>
      </c>
      <c r="B16" s="16" t="s">
        <v>56</v>
      </c>
      <c r="C16" s="20" t="s">
        <v>57</v>
      </c>
      <c r="D16" s="17">
        <v>0.13</v>
      </c>
      <c r="E16" s="52"/>
      <c r="F16" s="19">
        <f>Assumptions!$B$6*Assumptions!$B$10*D16</f>
        <v>13.832000000000001</v>
      </c>
      <c r="G16" s="11">
        <v>1</v>
      </c>
      <c r="H16" s="12">
        <f t="shared" si="0"/>
        <v>13.832000000000001</v>
      </c>
    </row>
    <row r="17" spans="1:8" x14ac:dyDescent="0.25">
      <c r="A17" s="21" t="s">
        <v>12</v>
      </c>
      <c r="B17" s="22" t="s">
        <v>26</v>
      </c>
      <c r="C17" s="24" t="s">
        <v>27</v>
      </c>
      <c r="D17" s="23">
        <v>0.09</v>
      </c>
      <c r="E17" s="52"/>
      <c r="F17" s="25">
        <f>Assumptions!$B$6*Assumptions!$B$11*D17</f>
        <v>15.3216</v>
      </c>
      <c r="G17" s="11">
        <v>110</v>
      </c>
      <c r="H17" s="12">
        <f t="shared" si="0"/>
        <v>1685.376</v>
      </c>
    </row>
    <row r="18" spans="1:8" x14ac:dyDescent="0.25">
      <c r="A18" s="21" t="s">
        <v>12</v>
      </c>
      <c r="B18" s="22" t="s">
        <v>53</v>
      </c>
      <c r="C18" s="26">
        <v>180</v>
      </c>
      <c r="D18" s="23">
        <v>0.19</v>
      </c>
      <c r="E18" s="53"/>
      <c r="F18" s="25">
        <f>Assumptions!$B$6*Assumptions!$B$11*D18</f>
        <v>32.345600000000005</v>
      </c>
      <c r="G18" s="11">
        <v>79</v>
      </c>
      <c r="H18" s="12">
        <f t="shared" si="0"/>
        <v>2555.3024000000005</v>
      </c>
    </row>
    <row r="19" spans="1:8" x14ac:dyDescent="0.25">
      <c r="A19" s="21" t="s">
        <v>12</v>
      </c>
      <c r="B19" s="22" t="s">
        <v>71</v>
      </c>
      <c r="C19" s="24" t="s">
        <v>28</v>
      </c>
      <c r="D19" s="23">
        <v>0.13</v>
      </c>
      <c r="E19" s="52"/>
      <c r="F19" s="25">
        <f>Assumptions!$B$6*Assumptions!$B$11*D19</f>
        <v>22.131200000000003</v>
      </c>
      <c r="G19" s="11">
        <v>55</v>
      </c>
      <c r="H19" s="12">
        <f t="shared" si="0"/>
        <v>1217.2160000000001</v>
      </c>
    </row>
    <row r="20" spans="1:8" x14ac:dyDescent="0.25">
      <c r="A20" s="21" t="s">
        <v>12</v>
      </c>
      <c r="B20" s="22" t="s">
        <v>72</v>
      </c>
      <c r="C20" s="24" t="s">
        <v>29</v>
      </c>
      <c r="D20" s="23">
        <v>0.03</v>
      </c>
      <c r="E20" s="52"/>
      <c r="F20" s="25">
        <f>Assumptions!$B$6*Assumptions!$B$11*D20</f>
        <v>5.1071999999999997</v>
      </c>
      <c r="G20" s="11">
        <v>55</v>
      </c>
      <c r="H20" s="12">
        <f t="shared" si="0"/>
        <v>280.89599999999996</v>
      </c>
    </row>
    <row r="21" spans="1:8" x14ac:dyDescent="0.25">
      <c r="A21" s="21" t="s">
        <v>12</v>
      </c>
      <c r="B21" s="22" t="s">
        <v>73</v>
      </c>
      <c r="C21" s="24" t="s">
        <v>30</v>
      </c>
      <c r="D21" s="23">
        <v>0.04</v>
      </c>
      <c r="E21" s="52"/>
      <c r="F21" s="25">
        <f>Assumptions!$B$6*Assumptions!$B$11*D21</f>
        <v>6.8096000000000005</v>
      </c>
      <c r="G21" s="11">
        <v>12</v>
      </c>
      <c r="H21" s="12">
        <f t="shared" si="0"/>
        <v>81.71520000000001</v>
      </c>
    </row>
    <row r="22" spans="1:8" x14ac:dyDescent="0.25">
      <c r="A22" s="21" t="s">
        <v>12</v>
      </c>
      <c r="B22" s="22" t="s">
        <v>31</v>
      </c>
      <c r="C22" s="24" t="s">
        <v>32</v>
      </c>
      <c r="D22" s="23">
        <v>7.0000000000000007E-2</v>
      </c>
      <c r="E22" s="52"/>
      <c r="F22" s="25">
        <f>Assumptions!$B$6*Assumptions!$B$11*D22</f>
        <v>11.916800000000002</v>
      </c>
      <c r="G22" s="11">
        <v>35</v>
      </c>
      <c r="H22" s="12">
        <f t="shared" si="0"/>
        <v>417.08800000000008</v>
      </c>
    </row>
    <row r="23" spans="1:8" x14ac:dyDescent="0.25">
      <c r="A23" s="21" t="s">
        <v>12</v>
      </c>
      <c r="B23" s="22" t="s">
        <v>33</v>
      </c>
      <c r="C23" s="24" t="s">
        <v>34</v>
      </c>
      <c r="D23" s="23">
        <v>0.06</v>
      </c>
      <c r="E23" s="52"/>
      <c r="F23" s="25">
        <f>Assumptions!$B$6*Assumptions!$B$11*D23</f>
        <v>10.214399999999999</v>
      </c>
      <c r="G23" s="11">
        <v>30</v>
      </c>
      <c r="H23" s="12">
        <f t="shared" si="0"/>
        <v>306.43199999999996</v>
      </c>
    </row>
    <row r="24" spans="1:8" x14ac:dyDescent="0.25">
      <c r="A24" s="21" t="s">
        <v>12</v>
      </c>
      <c r="B24" s="22" t="s">
        <v>35</v>
      </c>
      <c r="C24" s="24" t="s">
        <v>24</v>
      </c>
      <c r="D24" s="23">
        <v>0.16</v>
      </c>
      <c r="E24" s="52"/>
      <c r="F24" s="25">
        <f>Assumptions!$B$6*Assumptions!$B$11*D24</f>
        <v>27.238400000000002</v>
      </c>
      <c r="G24" s="11">
        <v>12</v>
      </c>
      <c r="H24" s="12">
        <f t="shared" si="0"/>
        <v>326.86080000000004</v>
      </c>
    </row>
    <row r="25" spans="1:8" x14ac:dyDescent="0.25">
      <c r="A25" s="21" t="s">
        <v>12</v>
      </c>
      <c r="B25" s="22" t="s">
        <v>56</v>
      </c>
      <c r="C25" s="24" t="s">
        <v>57</v>
      </c>
      <c r="D25" s="23">
        <v>0.23</v>
      </c>
      <c r="E25" s="52"/>
      <c r="F25" s="25">
        <f>Assumptions!$B$6*Assumptions!$B$11*D25</f>
        <v>39.155200000000001</v>
      </c>
      <c r="G25" s="11">
        <v>1</v>
      </c>
      <c r="H25" s="12">
        <f t="shared" si="0"/>
        <v>39.155200000000001</v>
      </c>
    </row>
    <row r="26" spans="1:8" x14ac:dyDescent="0.25">
      <c r="A26" s="27" t="s">
        <v>13</v>
      </c>
      <c r="B26" s="28" t="s">
        <v>76</v>
      </c>
      <c r="C26" s="30">
        <v>167</v>
      </c>
      <c r="D26" s="29">
        <v>0.14000000000000001</v>
      </c>
      <c r="E26" s="53"/>
      <c r="F26" s="31">
        <f>Assumptions!$B$6*Assumptions!$B$12*D26</f>
        <v>29.792000000000005</v>
      </c>
      <c r="G26" s="11">
        <v>12</v>
      </c>
      <c r="H26" s="12">
        <f t="shared" si="0"/>
        <v>357.50400000000008</v>
      </c>
    </row>
    <row r="27" spans="1:8" x14ac:dyDescent="0.25">
      <c r="A27" s="27" t="s">
        <v>13</v>
      </c>
      <c r="B27" s="28" t="s">
        <v>36</v>
      </c>
      <c r="C27" s="30">
        <v>169</v>
      </c>
      <c r="D27" s="29">
        <v>0.27</v>
      </c>
      <c r="E27" s="53"/>
      <c r="F27" s="31">
        <f>Assumptions!$B$6*Assumptions!$B$12*D27</f>
        <v>57.45600000000001</v>
      </c>
      <c r="G27" s="11">
        <v>12</v>
      </c>
      <c r="H27" s="12">
        <f t="shared" si="0"/>
        <v>689.47200000000009</v>
      </c>
    </row>
    <row r="28" spans="1:8" x14ac:dyDescent="0.25">
      <c r="A28" s="27" t="s">
        <v>13</v>
      </c>
      <c r="B28" s="28" t="s">
        <v>37</v>
      </c>
      <c r="C28" s="30">
        <v>170</v>
      </c>
      <c r="D28" s="29">
        <v>0.36</v>
      </c>
      <c r="E28" s="53"/>
      <c r="F28" s="31">
        <f>Assumptions!$B$6*Assumptions!$B$12*D28</f>
        <v>76.608000000000004</v>
      </c>
      <c r="G28" s="11">
        <v>12</v>
      </c>
      <c r="H28" s="12">
        <f t="shared" si="0"/>
        <v>919.29600000000005</v>
      </c>
    </row>
    <row r="29" spans="1:8" x14ac:dyDescent="0.25">
      <c r="A29" s="27" t="s">
        <v>13</v>
      </c>
      <c r="B29" s="28" t="s">
        <v>35</v>
      </c>
      <c r="C29" s="30" t="s">
        <v>24</v>
      </c>
      <c r="D29" s="29">
        <v>0.02</v>
      </c>
      <c r="E29" s="53"/>
      <c r="F29" s="31">
        <f>Assumptions!$B$6*Assumptions!$B$12*D29</f>
        <v>4.2560000000000002</v>
      </c>
      <c r="G29" s="11">
        <v>12</v>
      </c>
      <c r="H29" s="12">
        <f t="shared" si="0"/>
        <v>51.072000000000003</v>
      </c>
    </row>
    <row r="30" spans="1:8" x14ac:dyDescent="0.25">
      <c r="A30" s="27" t="s">
        <v>13</v>
      </c>
      <c r="B30" s="28" t="s">
        <v>56</v>
      </c>
      <c r="C30" s="30" t="s">
        <v>57</v>
      </c>
      <c r="D30" s="29">
        <v>0.21</v>
      </c>
      <c r="E30" s="53"/>
      <c r="F30" s="31">
        <f>Assumptions!$B$6*Assumptions!$B$12*D30</f>
        <v>44.688000000000002</v>
      </c>
      <c r="G30" s="11">
        <v>1</v>
      </c>
      <c r="H30" s="12">
        <f t="shared" si="0"/>
        <v>44.688000000000002</v>
      </c>
    </row>
    <row r="31" spans="1:8" x14ac:dyDescent="0.25">
      <c r="A31" s="32" t="s">
        <v>14</v>
      </c>
      <c r="B31" s="33" t="s">
        <v>38</v>
      </c>
      <c r="C31" s="35">
        <v>193</v>
      </c>
      <c r="D31" s="34">
        <v>0.03</v>
      </c>
      <c r="E31" s="53"/>
      <c r="F31" s="36">
        <f>Assumptions!$B$6*Assumptions!$B$13*D31</f>
        <v>6.0648</v>
      </c>
      <c r="G31" s="11">
        <v>35</v>
      </c>
      <c r="H31" s="12">
        <f t="shared" si="0"/>
        <v>212.268</v>
      </c>
    </row>
    <row r="32" spans="1:8" x14ac:dyDescent="0.25">
      <c r="A32" s="32" t="s">
        <v>14</v>
      </c>
      <c r="B32" s="33" t="s">
        <v>39</v>
      </c>
      <c r="C32" s="35" t="s">
        <v>40</v>
      </c>
      <c r="D32" s="34">
        <v>0.02</v>
      </c>
      <c r="E32" s="53"/>
      <c r="F32" s="36">
        <f>Assumptions!$B$6*Assumptions!$B$13*D32</f>
        <v>4.0431999999999997</v>
      </c>
      <c r="G32" s="11">
        <v>50</v>
      </c>
      <c r="H32" s="12">
        <f t="shared" si="0"/>
        <v>202.16</v>
      </c>
    </row>
    <row r="33" spans="1:8" x14ac:dyDescent="0.25">
      <c r="A33" s="32" t="s">
        <v>14</v>
      </c>
      <c r="B33" s="33" t="s">
        <v>41</v>
      </c>
      <c r="C33" s="35" t="s">
        <v>43</v>
      </c>
      <c r="D33" s="34">
        <v>0.04</v>
      </c>
      <c r="E33" s="53"/>
      <c r="F33" s="36">
        <f>Assumptions!$B$6*Assumptions!$B$13*D33</f>
        <v>8.0863999999999994</v>
      </c>
      <c r="G33" s="11">
        <v>40</v>
      </c>
      <c r="H33" s="12">
        <f t="shared" si="0"/>
        <v>323.45599999999996</v>
      </c>
    </row>
    <row r="34" spans="1:8" x14ac:dyDescent="0.25">
      <c r="A34" s="32" t="s">
        <v>14</v>
      </c>
      <c r="B34" s="33" t="s">
        <v>42</v>
      </c>
      <c r="C34" s="35">
        <v>120</v>
      </c>
      <c r="D34" s="34">
        <v>0.17</v>
      </c>
      <c r="E34" s="53"/>
      <c r="F34" s="36">
        <f>Assumptions!$B$6*Assumptions!$B$13*D34</f>
        <v>34.367200000000004</v>
      </c>
      <c r="G34" s="11">
        <v>20</v>
      </c>
      <c r="H34" s="12">
        <f t="shared" si="0"/>
        <v>687.34400000000005</v>
      </c>
    </row>
    <row r="35" spans="1:8" x14ac:dyDescent="0.25">
      <c r="A35" s="32" t="s">
        <v>14</v>
      </c>
      <c r="B35" s="33" t="s">
        <v>35</v>
      </c>
      <c r="C35" s="35" t="s">
        <v>24</v>
      </c>
      <c r="D35" s="34">
        <v>0.59</v>
      </c>
      <c r="E35" s="53"/>
      <c r="F35" s="36">
        <f>Assumptions!$B$6*Assumptions!$B$13*D35</f>
        <v>119.27439999999999</v>
      </c>
      <c r="G35" s="11">
        <v>12</v>
      </c>
      <c r="H35" s="12">
        <f t="shared" si="0"/>
        <v>1431.2927999999997</v>
      </c>
    </row>
    <row r="36" spans="1:8" x14ac:dyDescent="0.25">
      <c r="A36" s="32" t="s">
        <v>14</v>
      </c>
      <c r="B36" s="33" t="s">
        <v>56</v>
      </c>
      <c r="C36" s="35" t="s">
        <v>57</v>
      </c>
      <c r="D36" s="34">
        <v>0.15</v>
      </c>
      <c r="E36" s="53"/>
      <c r="F36" s="36">
        <f>Assumptions!$B$6*Assumptions!$B$13*D36</f>
        <v>30.323999999999998</v>
      </c>
      <c r="G36" s="11">
        <v>1</v>
      </c>
      <c r="H36" s="12">
        <f t="shared" si="0"/>
        <v>30.323999999999998</v>
      </c>
    </row>
    <row r="37" spans="1:8" x14ac:dyDescent="0.25">
      <c r="A37" s="37" t="s">
        <v>15</v>
      </c>
      <c r="B37" s="38" t="s">
        <v>44</v>
      </c>
      <c r="C37" s="40" t="s">
        <v>45</v>
      </c>
      <c r="D37" s="39">
        <v>0.09</v>
      </c>
      <c r="E37" s="53"/>
      <c r="F37" s="41">
        <f>Assumptions!$B$6*Assumptions!$B$14*D37</f>
        <v>4.7880000000000003</v>
      </c>
      <c r="G37" s="11">
        <v>25</v>
      </c>
      <c r="H37" s="12">
        <f t="shared" si="0"/>
        <v>119.7</v>
      </c>
    </row>
    <row r="38" spans="1:8" x14ac:dyDescent="0.25">
      <c r="A38" s="37" t="s">
        <v>15</v>
      </c>
      <c r="B38" s="38" t="s">
        <v>70</v>
      </c>
      <c r="C38" s="40" t="s">
        <v>45</v>
      </c>
      <c r="D38" s="39">
        <v>0.04</v>
      </c>
      <c r="E38" s="53"/>
      <c r="F38" s="41">
        <f>Assumptions!$B$6*Assumptions!$B$14*D38</f>
        <v>2.1280000000000001</v>
      </c>
      <c r="G38" s="11">
        <v>25</v>
      </c>
      <c r="H38" s="12">
        <f t="shared" si="0"/>
        <v>53.2</v>
      </c>
    </row>
    <row r="39" spans="1:8" x14ac:dyDescent="0.25">
      <c r="A39" s="37" t="s">
        <v>15</v>
      </c>
      <c r="B39" s="38" t="s">
        <v>74</v>
      </c>
      <c r="C39" s="40">
        <v>140</v>
      </c>
      <c r="D39" s="39">
        <v>0.04</v>
      </c>
      <c r="E39" s="53"/>
      <c r="F39" s="41">
        <f>Assumptions!$B$6*Assumptions!$B$14*D39</f>
        <v>2.1280000000000001</v>
      </c>
      <c r="G39" s="11">
        <v>12</v>
      </c>
      <c r="H39" s="12">
        <f t="shared" si="0"/>
        <v>25.536000000000001</v>
      </c>
    </row>
    <row r="40" spans="1:8" x14ac:dyDescent="0.25">
      <c r="A40" s="37" t="s">
        <v>15</v>
      </c>
      <c r="B40" s="38" t="s">
        <v>58</v>
      </c>
      <c r="C40" s="40" t="s">
        <v>57</v>
      </c>
      <c r="D40" s="39">
        <v>0.83</v>
      </c>
      <c r="E40" s="53"/>
      <c r="F40" s="41">
        <f>Assumptions!$B$6*Assumptions!$B$14*D40</f>
        <v>44.155999999999999</v>
      </c>
      <c r="G40" s="11">
        <v>1</v>
      </c>
      <c r="H40" s="12">
        <f t="shared" si="0"/>
        <v>44.155999999999999</v>
      </c>
    </row>
    <row r="41" spans="1:8" x14ac:dyDescent="0.25">
      <c r="A41" s="63"/>
      <c r="B41" s="64"/>
      <c r="C41" s="65"/>
      <c r="D41" s="66"/>
      <c r="E41" s="67"/>
      <c r="F41" s="68"/>
      <c r="G41" s="69"/>
      <c r="H41" s="70"/>
    </row>
    <row r="42" spans="1:8" x14ac:dyDescent="0.25">
      <c r="A42" s="72" t="s">
        <v>47</v>
      </c>
      <c r="B42" s="73"/>
      <c r="C42" s="73"/>
      <c r="D42" s="74"/>
      <c r="E42" s="54"/>
      <c r="F42" s="42">
        <f>SUM(F2:F10)</f>
        <v>319.2</v>
      </c>
      <c r="G42" s="43"/>
      <c r="H42" s="43">
        <f>SUM(H2:H10)</f>
        <v>5806.2480000000005</v>
      </c>
    </row>
    <row r="43" spans="1:8" x14ac:dyDescent="0.25">
      <c r="A43" s="72" t="s">
        <v>48</v>
      </c>
      <c r="B43" s="73"/>
      <c r="C43" s="73"/>
      <c r="D43" s="74"/>
      <c r="E43" s="54"/>
      <c r="F43" s="42">
        <f>SUM(F11:F16)</f>
        <v>106.4</v>
      </c>
      <c r="G43" s="43"/>
      <c r="H43" s="43">
        <f>SUM(H11:H16)</f>
        <v>4995.4800000000014</v>
      </c>
    </row>
    <row r="44" spans="1:8" x14ac:dyDescent="0.25">
      <c r="A44" s="72" t="s">
        <v>49</v>
      </c>
      <c r="B44" s="73"/>
      <c r="C44" s="73"/>
      <c r="D44" s="74"/>
      <c r="E44" s="54"/>
      <c r="F44" s="42">
        <f>SUM(F17:F25)</f>
        <v>170.24000000000004</v>
      </c>
      <c r="G44" s="43"/>
      <c r="H44" s="43">
        <f>SUM(H17:H25)</f>
        <v>6910.0416000000005</v>
      </c>
    </row>
    <row r="45" spans="1:8" x14ac:dyDescent="0.25">
      <c r="A45" s="72" t="s">
        <v>50</v>
      </c>
      <c r="B45" s="73"/>
      <c r="C45" s="73"/>
      <c r="D45" s="74"/>
      <c r="E45" s="54"/>
      <c r="F45" s="42">
        <f>SUM(F26:F30)</f>
        <v>212.8</v>
      </c>
      <c r="G45" s="43"/>
      <c r="H45" s="43">
        <f>SUM(H26:H30)</f>
        <v>2062.0320000000002</v>
      </c>
    </row>
    <row r="46" spans="1:8" x14ac:dyDescent="0.25">
      <c r="A46" s="72" t="s">
        <v>51</v>
      </c>
      <c r="B46" s="73"/>
      <c r="C46" s="73"/>
      <c r="D46" s="74"/>
      <c r="E46" s="54"/>
      <c r="F46" s="42">
        <f>SUM(F31:F36)</f>
        <v>202.15999999999997</v>
      </c>
      <c r="G46" s="43"/>
      <c r="H46" s="43">
        <f>SUM(H31:H36)</f>
        <v>2886.8447999999999</v>
      </c>
    </row>
    <row r="47" spans="1:8" x14ac:dyDescent="0.25">
      <c r="A47" s="72" t="s">
        <v>52</v>
      </c>
      <c r="B47" s="73"/>
      <c r="C47" s="73"/>
      <c r="D47" s="74"/>
      <c r="E47" s="54"/>
      <c r="F47" s="42">
        <f>SUM(F37:F40)</f>
        <v>53.2</v>
      </c>
      <c r="G47" s="43"/>
      <c r="H47" s="43">
        <f>SUM(H37:H40)</f>
        <v>242.59200000000001</v>
      </c>
    </row>
    <row r="48" spans="1:8" x14ac:dyDescent="0.25">
      <c r="A48" s="75" t="s">
        <v>55</v>
      </c>
      <c r="B48" s="76"/>
      <c r="C48" s="76"/>
      <c r="D48" s="77"/>
      <c r="E48" s="55"/>
      <c r="F48" s="44">
        <f>SUM(F2:F40)</f>
        <v>1064</v>
      </c>
      <c r="G48" s="45"/>
      <c r="H48" s="45">
        <f>SUM(H2:H40)</f>
        <v>22903.238399999998</v>
      </c>
    </row>
  </sheetData>
  <mergeCells count="7">
    <mergeCell ref="A47:D47"/>
    <mergeCell ref="A48:D48"/>
    <mergeCell ref="A42:D42"/>
    <mergeCell ref="A43:D43"/>
    <mergeCell ref="A44:D44"/>
    <mergeCell ref="A45:D45"/>
    <mergeCell ref="A46:D46"/>
  </mergeCells>
  <printOptions horizontalCentered="1" verticalCentered="1"/>
  <pageMargins left="0.5" right="0.5" top="0.5" bottom="0.5" header="0.3" footer="0.3"/>
  <pageSetup scale="89" orientation="portrait" horizontalDpi="1200" verticalDpi="1200" r:id="rId1"/>
  <headerFooter>
    <oddFooter>&amp;LWagyu Beef Cut-Out Calculator&amp;RVersion 1 - &amp;D -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Assumptions</vt:lpstr>
      <vt:lpstr>Mostly Steaks and Roasts</vt:lpstr>
      <vt:lpstr>'Mostly Steaks and Roasts'!Print_Area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 Long</cp:lastModifiedBy>
  <cp:lastPrinted>2017-08-03T18:26:17Z</cp:lastPrinted>
  <dcterms:created xsi:type="dcterms:W3CDTF">2017-04-26T17:38:20Z</dcterms:created>
  <dcterms:modified xsi:type="dcterms:W3CDTF">2025-06-22T03:49:40Z</dcterms:modified>
</cp:coreProperties>
</file>